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Noliktavas 5" sheetId="1" r:id="rId1"/>
  </sheets>
  <definedNames>
    <definedName name="_xlnm.Print_Area" localSheetId="0">'Noliktavas 5'!$A$1:$O$47</definedName>
  </definedNames>
  <calcPr fullCalcOnLoad="1"/>
</workbook>
</file>

<file path=xl/sharedStrings.xml><?xml version="1.0" encoding="utf-8"?>
<sst xmlns="http://schemas.openxmlformats.org/spreadsheetml/2006/main" count="122" uniqueCount="106">
  <si>
    <t>Nr.p.k.</t>
  </si>
  <si>
    <t>Darba alga, EUR</t>
  </si>
  <si>
    <t>Darba nosaukums</t>
  </si>
  <si>
    <t>Mērvienība</t>
  </si>
  <si>
    <t>Daudzums</t>
  </si>
  <si>
    <t>Vienības izmaksas</t>
  </si>
  <si>
    <t>Kopējā izmaksa</t>
  </si>
  <si>
    <t>Laika norma,   c/h</t>
  </si>
  <si>
    <t>Darbietilpība, c/h</t>
  </si>
  <si>
    <t>3</t>
  </si>
  <si>
    <t>4</t>
  </si>
  <si>
    <t>5</t>
  </si>
  <si>
    <t>Darba atmaksas likme, EUR/h</t>
  </si>
  <si>
    <t>Materiāli, EUR</t>
  </si>
  <si>
    <t>Mehānismi, EUR</t>
  </si>
  <si>
    <t>Kopā, EUR</t>
  </si>
  <si>
    <t>Summa, EUR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</si>
  <si>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</si>
  <si>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</si>
  <si>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</si>
  <si>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</si>
  <si>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</si>
  <si>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</si>
  <si>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</si>
  <si>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</si>
  <si>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</si>
  <si>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</si>
  <si>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</si>
  <si>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Piezīmes:</t>
  </si>
  <si>
    <t>1.</t>
  </si>
  <si>
    <t>Kopā, EUR bez PVN:</t>
  </si>
  <si>
    <t>Piedāvajums sagatavots visam darbu apjomam kopā.</t>
  </si>
  <si>
    <t>1.1</t>
  </si>
  <si>
    <t>1.2</t>
  </si>
  <si>
    <t>2.1</t>
  </si>
  <si>
    <t>Objekta adrese: Noliktavas iela 5, Dobele</t>
  </si>
  <si>
    <t>Tāme sastādīta 2022. gada tirgus cenās</t>
  </si>
  <si>
    <t>Demontāžas darbi</t>
  </si>
  <si>
    <t>Tiešās izmaksas kopā, t.sk.darba devēja sociālais nodoklis (23,59%):</t>
  </si>
  <si>
    <t>2.</t>
  </si>
  <si>
    <t>3.</t>
  </si>
  <si>
    <t>4.</t>
  </si>
  <si>
    <t>Traktortehniku nodrošina pasūtītājs.</t>
  </si>
  <si>
    <t>m2</t>
  </si>
  <si>
    <t>Būvgružu iekraušana konteinerā</t>
  </si>
  <si>
    <t>m3</t>
  </si>
  <si>
    <t>1.3</t>
  </si>
  <si>
    <t>Norakt esošo pamatni zem demontētās grīdas plātnes (400 mm biezumā) - rakšanas darbi mehanizēti</t>
  </si>
  <si>
    <t>Esošās pamatnes blietēšanas darbi</t>
  </si>
  <si>
    <t>Blietēta šķembu slāņa izbūves darbi, b = 200 mm</t>
  </si>
  <si>
    <t>2.2</t>
  </si>
  <si>
    <t>2.3</t>
  </si>
  <si>
    <t>2.4</t>
  </si>
  <si>
    <t>Veidņošanas darbi</t>
  </si>
  <si>
    <t>2.5</t>
  </si>
  <si>
    <t>kompl</t>
  </si>
  <si>
    <t>Dz.betona grīdas izbūves darbi</t>
  </si>
  <si>
    <t>Malu lentas montāžas darbi</t>
  </si>
  <si>
    <t>t.m</t>
  </si>
  <si>
    <t>2.6</t>
  </si>
  <si>
    <t>2.7</t>
  </si>
  <si>
    <t>palīgmateriāli, distanceri</t>
  </si>
  <si>
    <t>k-ts</t>
  </si>
  <si>
    <t>2.8</t>
  </si>
  <si>
    <t>2.9</t>
  </si>
  <si>
    <t>2.10</t>
  </si>
  <si>
    <t>2.11</t>
  </si>
  <si>
    <t>2.12</t>
  </si>
  <si>
    <t>Grīdas plātnes betonēšanas darbi, b = 150 mm</t>
  </si>
  <si>
    <t>Betona transports</t>
  </si>
  <si>
    <t>reisi</t>
  </si>
  <si>
    <t>Betona sūknēšana</t>
  </si>
  <si>
    <t>h</t>
  </si>
  <si>
    <t>2.16</t>
  </si>
  <si>
    <t>Deformācijas šuvju izveide (t.sk. šuvju aizdare)</t>
  </si>
  <si>
    <t>2.17</t>
  </si>
  <si>
    <r>
      <t xml:space="preserve">Esošās betona grīdas demontāža (tiek pieņemts, ka betona grīdas plātnes biezums ir līdz </t>
    </r>
    <r>
      <rPr>
        <b/>
        <u val="single"/>
        <sz val="11"/>
        <rFont val="Garamond"/>
        <family val="1"/>
      </rPr>
      <t>150 mm</t>
    </r>
    <r>
      <rPr>
        <sz val="11"/>
        <rFont val="Garamond"/>
        <family val="1"/>
      </rPr>
      <t>)</t>
    </r>
  </si>
  <si>
    <t>2.18</t>
  </si>
  <si>
    <t>Blietēta smilts slāņa izbūves darbi, b = 170 mm</t>
  </si>
  <si>
    <t>Ekstrudētā putupolistirolā montāžas darbi, b = 30 mm</t>
  </si>
  <si>
    <t>FINNFOAM FL300 Ekstrudētais putuplasts ar pusspundi 30x585x1235mm 7.22m2</t>
  </si>
  <si>
    <t>pakas</t>
  </si>
  <si>
    <t>2.19</t>
  </si>
  <si>
    <t>2.20</t>
  </si>
  <si>
    <t>2.21</t>
  </si>
  <si>
    <t>Betona grīdas slīpēšana, iestrādājot cietinātāju</t>
  </si>
  <si>
    <t>Betons C30/37+polipropilēna fibras</t>
  </si>
  <si>
    <t>tn</t>
  </si>
  <si>
    <t>Gatavā stiegrojuma sieta montāžas darbi, 12x150x150 mm</t>
  </si>
  <si>
    <t>papildus stiegras Ǿ12 B500B, l = 12000 mm</t>
  </si>
  <si>
    <t>stiegrojuma siets 12x150x150 mm, B500B; 2350x6000 mm</t>
  </si>
  <si>
    <t>Metāla leņka montāžas darbi pa bedres perimetru</t>
  </si>
  <si>
    <t xml:space="preserve">Izpildītājs: </t>
  </si>
  <si>
    <t>Pasūtītājs: SIA "DOBELES ŪDENS"</t>
  </si>
  <si>
    <t>Būvgružu utilizāciju nodrošina Pasūtītājs.</t>
  </si>
  <si>
    <t>Šķembas un smilti piegādā Pasūtītājs.</t>
  </si>
  <si>
    <t>Sagatavoja:</t>
  </si>
  <si>
    <t>Objekts:  Grīdas atjaunošana darbnīcās ar remontbedri</t>
  </si>
  <si>
    <t>Metāla rāmi ap bedres perimetru piegādā Pasūtītājs</t>
  </si>
  <si>
    <t>5.</t>
  </si>
  <si>
    <t>LOKĀLĀ TĀME  Nr.</t>
  </si>
  <si>
    <t>Tāme sastādīta 2022. gada __.___</t>
  </si>
  <si>
    <t>Peļņa, %:</t>
  </si>
  <si>
    <t>t.sk.darba aizsardzība, %:</t>
  </si>
  <si>
    <t>Virsizdevumi, %:</t>
  </si>
  <si>
    <t>Transporta izdevumi, %: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</si>
</sst>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11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Garamond"/>
      <family val="1"/>
    </font>
    <font>
      <sz val="10"/>
      <color indexed="8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b/>
      <i/>
      <sz val="12"/>
      <name val="Garamond"/>
      <family val="1"/>
    </font>
    <font>
      <b/>
      <i/>
      <sz val="11"/>
      <name val="Garamond"/>
      <family val="1"/>
    </font>
    <font>
      <i/>
      <sz val="10"/>
      <name val="Garamond"/>
      <family val="1"/>
    </font>
    <font>
      <b/>
      <sz val="11"/>
      <color indexed="8"/>
      <name val="Garamond"/>
      <family val="1"/>
    </font>
    <font>
      <b/>
      <u val="single"/>
      <sz val="11"/>
      <name val="Garamond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1"/>
      <color indexed="55"/>
      <name val="Garamond"/>
      <family val="1"/>
    </font>
    <font>
      <sz val="11"/>
      <color indexed="9"/>
      <name val="Garamond"/>
      <family val="1"/>
    </font>
    <font>
      <sz val="11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0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2"/>
      <color indexed="8"/>
      <name val="Garamond"/>
      <family val="1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theme="0" tint="-0.24997000396251678"/>
      <name val="Garamond"/>
      <family val="1"/>
    </font>
    <font>
      <sz val="11"/>
      <color theme="0"/>
      <name val="Garamond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theme="1"/>
      <name val="Garamond"/>
      <family val="1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/>
      <top/>
      <bottom style="thin">
        <color indexed="8"/>
      </bottom>
    </border>
  </borders>
  <cellStyleXfs count="1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46" fillId="38" borderId="1" applyNumberFormat="0" applyAlignment="0" applyProtection="0"/>
    <xf numFmtId="0" fontId="1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8" fillId="39" borderId="2" applyNumberFormat="0" applyAlignment="0" applyProtection="0"/>
    <xf numFmtId="0" fontId="13" fillId="40" borderId="3" applyNumberFormat="0" applyAlignment="0" applyProtection="0"/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1" borderId="1" applyNumberFormat="0" applyAlignment="0" applyProtection="0"/>
    <xf numFmtId="0" fontId="6" fillId="7" borderId="2" applyNumberFormat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8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48" borderId="0" applyNumberFormat="0" applyBorder="0" applyAlignment="0" applyProtection="0"/>
    <xf numFmtId="0" fontId="18" fillId="0" borderId="9" applyNumberFormat="0" applyFill="0" applyAlignment="0" applyProtection="0"/>
    <xf numFmtId="0" fontId="55" fillId="49" borderId="0" applyNumberFormat="0" applyBorder="0" applyAlignment="0" applyProtection="0"/>
    <xf numFmtId="0" fontId="15" fillId="5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3" fillId="51" borderId="10" applyNumberFormat="0" applyFont="0" applyAlignment="0" applyProtection="0"/>
    <xf numFmtId="0" fontId="7" fillId="39" borderId="11" applyNumberFormat="0" applyAlignment="0" applyProtection="0"/>
    <xf numFmtId="0" fontId="3" fillId="0" borderId="0">
      <alignment/>
      <protection/>
    </xf>
    <xf numFmtId="0" fontId="57" fillId="0" borderId="0" applyNumberFormat="0" applyFill="0" applyBorder="0" applyAlignment="0" applyProtection="0"/>
    <xf numFmtId="0" fontId="58" fillId="52" borderId="12" applyNumberFormat="0" applyAlignment="0" applyProtection="0"/>
    <xf numFmtId="0" fontId="0" fillId="53" borderId="13" applyNumberFormat="0" applyFont="0" applyAlignment="0" applyProtection="0"/>
    <xf numFmtId="9" fontId="0" fillId="0" borderId="0" applyFont="0" applyFill="0" applyBorder="0" applyAlignment="0" applyProtection="0"/>
    <xf numFmtId="0" fontId="59" fillId="0" borderId="14" applyNumberFormat="0" applyFill="0" applyAlignment="0" applyProtection="0"/>
    <xf numFmtId="0" fontId="60" fillId="54" borderId="0" applyNumberFormat="0" applyBorder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63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7" borderId="2" applyNumberFormat="0" applyAlignment="0" applyProtection="0"/>
    <xf numFmtId="0" fontId="7" fillId="39" borderId="11" applyNumberFormat="0" applyAlignment="0" applyProtection="0"/>
    <xf numFmtId="0" fontId="8" fillId="39" borderId="2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3" fillId="40" borderId="3" applyNumberFormat="0" applyAlignment="0" applyProtection="0"/>
    <xf numFmtId="0" fontId="14" fillId="0" borderId="0" applyNumberFormat="0" applyFill="0" applyBorder="0" applyAlignment="0" applyProtection="0"/>
    <xf numFmtId="0" fontId="15" fillId="50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51" borderId="10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5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21" fillId="55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4" fillId="0" borderId="19" xfId="0" applyFont="1" applyFill="1" applyBorder="1" applyAlignment="1">
      <alignment horizontal="left" vertical="center" wrapText="1"/>
    </xf>
    <xf numFmtId="43" fontId="21" fillId="0" borderId="20" xfId="0" applyNumberFormat="1" applyFont="1" applyFill="1" applyBorder="1" applyAlignment="1">
      <alignment vertical="center"/>
    </xf>
    <xf numFmtId="43" fontId="23" fillId="0" borderId="20" xfId="0" applyNumberFormat="1" applyFont="1" applyBorder="1" applyAlignment="1">
      <alignment vertical="center"/>
    </xf>
    <xf numFmtId="0" fontId="2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/>
    </xf>
    <xf numFmtId="43" fontId="65" fillId="0" borderId="0" xfId="0" applyNumberFormat="1" applyFont="1" applyBorder="1" applyAlignment="1">
      <alignment vertical="center"/>
    </xf>
    <xf numFmtId="0" fontId="21" fillId="55" borderId="0" xfId="0" applyFont="1" applyFill="1" applyBorder="1" applyAlignment="1">
      <alignment horizontal="left" vertical="center"/>
    </xf>
    <xf numFmtId="0" fontId="32" fillId="55" borderId="0" xfId="0" applyFont="1" applyFill="1" applyBorder="1" applyAlignment="1">
      <alignment vertical="center" wrapText="1"/>
    </xf>
    <xf numFmtId="0" fontId="4" fillId="56" borderId="21" xfId="0" applyFont="1" applyFill="1" applyBorder="1" applyAlignment="1">
      <alignment vertical="center"/>
    </xf>
    <xf numFmtId="0" fontId="21" fillId="0" borderId="19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1" fillId="55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/>
    </xf>
    <xf numFmtId="0" fontId="23" fillId="57" borderId="0" xfId="0" applyFont="1" applyFill="1" applyBorder="1" applyAlignment="1">
      <alignment horizontal="right" vertical="center"/>
    </xf>
    <xf numFmtId="43" fontId="23" fillId="0" borderId="0" xfId="0" applyNumberFormat="1" applyFont="1" applyBorder="1" applyAlignment="1">
      <alignment vertical="center"/>
    </xf>
    <xf numFmtId="0" fontId="31" fillId="56" borderId="22" xfId="0" applyFont="1" applyFill="1" applyBorder="1" applyAlignment="1">
      <alignment horizontal="center" vertical="center" wrapText="1"/>
    </xf>
    <xf numFmtId="0" fontId="31" fillId="56" borderId="23" xfId="0" applyFont="1" applyFill="1" applyBorder="1" applyAlignment="1">
      <alignment horizontal="center" vertical="center" wrapText="1"/>
    </xf>
    <xf numFmtId="0" fontId="4" fillId="56" borderId="23" xfId="0" applyFont="1" applyFill="1" applyBorder="1" applyAlignment="1">
      <alignment horizontal="center" vertical="center" wrapText="1"/>
    </xf>
    <xf numFmtId="0" fontId="66" fillId="56" borderId="24" xfId="0" applyFont="1" applyFill="1" applyBorder="1" applyAlignment="1">
      <alignment horizontal="center" vertical="center" wrapText="1"/>
    </xf>
    <xf numFmtId="0" fontId="4" fillId="56" borderId="21" xfId="0" applyFont="1" applyFill="1" applyBorder="1" applyAlignment="1">
      <alignment horizontal="center" vertical="center" wrapText="1"/>
    </xf>
    <xf numFmtId="2" fontId="67" fillId="56" borderId="21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 vertical="center"/>
    </xf>
    <xf numFmtId="2" fontId="21" fillId="0" borderId="20" xfId="0" applyNumberFormat="1" applyFont="1" applyFill="1" applyBorder="1" applyAlignment="1">
      <alignment horizontal="left" vertical="center" wrapText="1"/>
    </xf>
    <xf numFmtId="2" fontId="27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21" fillId="0" borderId="25" xfId="0" applyFont="1" applyFill="1" applyBorder="1" applyAlignment="1">
      <alignment horizontal="right" vertical="center"/>
    </xf>
    <xf numFmtId="0" fontId="21" fillId="0" borderId="26" xfId="0" applyFont="1" applyFill="1" applyBorder="1" applyAlignment="1">
      <alignment horizontal="right" vertical="center"/>
    </xf>
    <xf numFmtId="0" fontId="21" fillId="0" borderId="27" xfId="0" applyFont="1" applyFill="1" applyBorder="1" applyAlignment="1">
      <alignment horizontal="right" vertical="center"/>
    </xf>
    <xf numFmtId="0" fontId="21" fillId="58" borderId="20" xfId="0" applyFont="1" applyFill="1" applyBorder="1" applyAlignment="1">
      <alignment horizontal="center" vertical="center" textRotation="90" wrapText="1"/>
    </xf>
    <xf numFmtId="49" fontId="21" fillId="58" borderId="28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 vertical="center"/>
    </xf>
    <xf numFmtId="49" fontId="21" fillId="0" borderId="22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43" fontId="21" fillId="0" borderId="20" xfId="0" applyNumberFormat="1" applyFont="1" applyFill="1" applyBorder="1" applyAlignment="1">
      <alignment horizontal="center" vertical="center" wrapText="1"/>
    </xf>
    <xf numFmtId="43" fontId="21" fillId="0" borderId="29" xfId="0" applyNumberFormat="1" applyFont="1" applyFill="1" applyBorder="1" applyAlignment="1">
      <alignment horizontal="right" vertical="center" wrapText="1"/>
    </xf>
    <xf numFmtId="43" fontId="23" fillId="0" borderId="20" xfId="0" applyNumberFormat="1" applyFont="1" applyFill="1" applyBorder="1" applyAlignment="1">
      <alignment horizontal="center" vertical="center" wrapText="1"/>
    </xf>
    <xf numFmtId="43" fontId="21" fillId="56" borderId="29" xfId="0" applyNumberFormat="1" applyFont="1" applyFill="1" applyBorder="1" applyAlignment="1">
      <alignment horizontal="right" vertical="center" wrapText="1"/>
    </xf>
    <xf numFmtId="43" fontId="21" fillId="0" borderId="20" xfId="111" applyNumberFormat="1" applyFont="1" applyBorder="1" applyAlignment="1" applyProtection="1">
      <alignment horizontal="right" vertical="center" wrapText="1"/>
      <protection locked="0"/>
    </xf>
    <xf numFmtId="2" fontId="21" fillId="0" borderId="29" xfId="0" applyNumberFormat="1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center" vertical="center" wrapText="1"/>
    </xf>
    <xf numFmtId="43" fontId="21" fillId="0" borderId="29" xfId="0" applyNumberFormat="1" applyFont="1" applyFill="1" applyBorder="1" applyAlignment="1">
      <alignment horizontal="center" vertical="center" wrapText="1"/>
    </xf>
    <xf numFmtId="43" fontId="21" fillId="0" borderId="29" xfId="111" applyNumberFormat="1" applyFont="1" applyBorder="1" applyAlignment="1" applyProtection="1">
      <alignment horizontal="right" vertical="center" wrapText="1"/>
      <protection locked="0"/>
    </xf>
    <xf numFmtId="49" fontId="23" fillId="56" borderId="30" xfId="0" applyNumberFormat="1" applyFont="1" applyFill="1" applyBorder="1" applyAlignment="1">
      <alignment horizontal="center" vertical="center" wrapText="1"/>
    </xf>
    <xf numFmtId="0" fontId="23" fillId="56" borderId="20" xfId="0" applyFont="1" applyFill="1" applyBorder="1" applyAlignment="1">
      <alignment horizontal="center" vertical="center" wrapText="1"/>
    </xf>
    <xf numFmtId="0" fontId="21" fillId="56" borderId="20" xfId="0" applyFont="1" applyFill="1" applyBorder="1" applyAlignment="1">
      <alignment horizontal="center" vertical="center" wrapText="1"/>
    </xf>
    <xf numFmtId="43" fontId="23" fillId="56" borderId="20" xfId="0" applyNumberFormat="1" applyFont="1" applyFill="1" applyBorder="1" applyAlignment="1">
      <alignment horizontal="center" vertical="center" wrapText="1"/>
    </xf>
    <xf numFmtId="0" fontId="21" fillId="56" borderId="20" xfId="0" applyFont="1" applyFill="1" applyBorder="1" applyAlignment="1">
      <alignment vertical="center"/>
    </xf>
    <xf numFmtId="49" fontId="21" fillId="0" borderId="30" xfId="0" applyNumberFormat="1" applyFont="1" applyFill="1" applyBorder="1" applyAlignment="1">
      <alignment horizontal="center" vertical="center" wrapText="1"/>
    </xf>
    <xf numFmtId="43" fontId="21" fillId="0" borderId="20" xfId="0" applyNumberFormat="1" applyFont="1" applyFill="1" applyBorder="1" applyAlignment="1">
      <alignment horizontal="right" vertical="center" wrapText="1"/>
    </xf>
    <xf numFmtId="43" fontId="21" fillId="56" borderId="20" xfId="0" applyNumberFormat="1" applyFont="1" applyFill="1" applyBorder="1" applyAlignment="1">
      <alignment horizontal="right" vertical="center" wrapText="1"/>
    </xf>
    <xf numFmtId="2" fontId="21" fillId="0" borderId="20" xfId="0" applyNumberFormat="1" applyFont="1" applyFill="1" applyBorder="1" applyAlignment="1">
      <alignment horizontal="right" vertical="center" wrapText="1"/>
    </xf>
    <xf numFmtId="0" fontId="21" fillId="56" borderId="27" xfId="0" applyFont="1" applyFill="1" applyBorder="1" applyAlignment="1">
      <alignment vertical="center" wrapText="1"/>
    </xf>
    <xf numFmtId="43" fontId="23" fillId="0" borderId="20" xfId="0" applyNumberFormat="1" applyFont="1" applyFill="1" applyBorder="1" applyAlignment="1">
      <alignment vertical="center"/>
    </xf>
    <xf numFmtId="0" fontId="68" fillId="0" borderId="0" xfId="0" applyFont="1" applyFill="1" applyBorder="1" applyAlignment="1">
      <alignment horizontal="left" vertical="center"/>
    </xf>
    <xf numFmtId="0" fontId="21" fillId="55" borderId="0" xfId="0" applyFont="1" applyFill="1" applyBorder="1" applyAlignment="1">
      <alignment horizontal="left" vertical="center" wrapText="1"/>
    </xf>
    <xf numFmtId="0" fontId="65" fillId="0" borderId="0" xfId="0" applyFont="1" applyBorder="1" applyAlignment="1">
      <alignment horizontal="right" vertical="center"/>
    </xf>
    <xf numFmtId="0" fontId="23" fillId="57" borderId="25" xfId="0" applyFont="1" applyFill="1" applyBorder="1" applyAlignment="1">
      <alignment horizontal="right" vertical="center"/>
    </xf>
    <xf numFmtId="0" fontId="23" fillId="57" borderId="26" xfId="0" applyFont="1" applyFill="1" applyBorder="1" applyAlignment="1">
      <alignment horizontal="right" vertical="center"/>
    </xf>
    <xf numFmtId="0" fontId="23" fillId="57" borderId="27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1" fillId="58" borderId="2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right" vertical="center" wrapText="1"/>
    </xf>
    <xf numFmtId="0" fontId="21" fillId="0" borderId="26" xfId="0" applyFont="1" applyFill="1" applyBorder="1" applyAlignment="1">
      <alignment horizontal="right" vertical="center" wrapText="1"/>
    </xf>
    <xf numFmtId="0" fontId="21" fillId="0" borderId="27" xfId="0" applyFont="1" applyFill="1" applyBorder="1" applyAlignment="1">
      <alignment horizontal="right" vertical="center" wrapText="1"/>
    </xf>
    <xf numFmtId="49" fontId="21" fillId="58" borderId="20" xfId="0" applyNumberFormat="1" applyFont="1" applyFill="1" applyBorder="1" applyAlignment="1">
      <alignment horizontal="center" vertical="center" textRotation="90" wrapText="1"/>
    </xf>
    <xf numFmtId="0" fontId="21" fillId="58" borderId="20" xfId="0" applyFont="1" applyFill="1" applyBorder="1" applyAlignment="1">
      <alignment horizontal="center" vertical="center" textRotation="90" wrapText="1"/>
    </xf>
    <xf numFmtId="0" fontId="70" fillId="0" borderId="0" xfId="0" applyFont="1" applyFill="1" applyAlignment="1">
      <alignment horizontal="center"/>
    </xf>
    <xf numFmtId="0" fontId="64" fillId="0" borderId="25" xfId="0" applyFont="1" applyFill="1" applyBorder="1" applyAlignment="1">
      <alignment horizontal="right" vertical="center"/>
    </xf>
    <xf numFmtId="0" fontId="64" fillId="0" borderId="26" xfId="0" applyFont="1" applyFill="1" applyBorder="1" applyAlignment="1">
      <alignment horizontal="right" vertical="center"/>
    </xf>
    <xf numFmtId="0" fontId="64" fillId="0" borderId="27" xfId="0" applyFont="1" applyFill="1" applyBorder="1" applyAlignment="1">
      <alignment horizontal="right" vertical="center"/>
    </xf>
    <xf numFmtId="0" fontId="64" fillId="57" borderId="25" xfId="0" applyFont="1" applyFill="1" applyBorder="1" applyAlignment="1">
      <alignment horizontal="right" vertical="center" wrapText="1"/>
    </xf>
    <xf numFmtId="0" fontId="64" fillId="57" borderId="26" xfId="0" applyFont="1" applyFill="1" applyBorder="1" applyAlignment="1">
      <alignment horizontal="right" vertical="center" wrapText="1"/>
    </xf>
    <xf numFmtId="0" fontId="64" fillId="57" borderId="27" xfId="0" applyFont="1" applyFill="1" applyBorder="1" applyAlignment="1">
      <alignment horizontal="right" vertical="center" wrapText="1"/>
    </xf>
  </cellXfs>
  <cellStyles count="141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no 1. izcēluma" xfId="27"/>
    <cellStyle name="20% no 2. izcēluma" xfId="28"/>
    <cellStyle name="20% no 3. izcēluma" xfId="29"/>
    <cellStyle name="20% no 4. izcēluma" xfId="30"/>
    <cellStyle name="20% no 5. izcēluma" xfId="31"/>
    <cellStyle name="20% no 6. izcēluma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40% - Акцент1" xfId="39"/>
    <cellStyle name="40% - Акцент2" xfId="40"/>
    <cellStyle name="40% - Акцент3" xfId="41"/>
    <cellStyle name="40% - Акцент4" xfId="42"/>
    <cellStyle name="40% - Акцент5" xfId="43"/>
    <cellStyle name="40% - Акцент6" xfId="44"/>
    <cellStyle name="40% no 1. izcēluma" xfId="45"/>
    <cellStyle name="40% no 2. izcēluma" xfId="46"/>
    <cellStyle name="40% no 3. izcēluma" xfId="47"/>
    <cellStyle name="40% no 4. izcēluma" xfId="48"/>
    <cellStyle name="40% no 5. izcēluma" xfId="49"/>
    <cellStyle name="40% no 6. izcēluma" xfId="50"/>
    <cellStyle name="60% - Accent1 2" xfId="51"/>
    <cellStyle name="60% - Accent2 2" xfId="52"/>
    <cellStyle name="60% - Accent3 2" xfId="53"/>
    <cellStyle name="60% - Accent4 2" xfId="54"/>
    <cellStyle name="60% - Accent5 2" xfId="55"/>
    <cellStyle name="60% - Accent6 2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60% no 1. izcēluma" xfId="63"/>
    <cellStyle name="60% no 2. izcēluma" xfId="64"/>
    <cellStyle name="60% no 3. izcēluma" xfId="65"/>
    <cellStyle name="60% no 4. izcēluma" xfId="66"/>
    <cellStyle name="60% no 5. izcēluma" xfId="67"/>
    <cellStyle name="60% no 6. izcēluma" xfId="68"/>
    <cellStyle name="Accent1 2" xfId="69"/>
    <cellStyle name="Accent2 2" xfId="70"/>
    <cellStyle name="Accent3 2" xfId="71"/>
    <cellStyle name="Accent4 2" xfId="72"/>
    <cellStyle name="Accent5 2" xfId="73"/>
    <cellStyle name="Accent6 2" xfId="74"/>
    <cellStyle name="Aprēķināšana" xfId="75"/>
    <cellStyle name="Bad 2" xfId="76"/>
    <cellStyle name="Brīdinājuma teksts" xfId="77"/>
    <cellStyle name="Calculation 2" xfId="78"/>
    <cellStyle name="Check Cell 2" xfId="79"/>
    <cellStyle name="Explanatory Text 2" xfId="80"/>
    <cellStyle name="Good 2" xfId="81"/>
    <cellStyle name="Heading 1 2" xfId="82"/>
    <cellStyle name="Heading 2 2" xfId="83"/>
    <cellStyle name="Heading 3 2" xfId="84"/>
    <cellStyle name="Heading 4 2" xfId="85"/>
    <cellStyle name="Hyperlink" xfId="86"/>
    <cellStyle name="Ievade" xfId="87"/>
    <cellStyle name="Input 2" xfId="88"/>
    <cellStyle name="Izcēlums (1. veids)" xfId="89"/>
    <cellStyle name="Izcēlums (2. veids)" xfId="90"/>
    <cellStyle name="Izcēlums (3. veids)" xfId="91"/>
    <cellStyle name="Izcēlums (4. veids)" xfId="92"/>
    <cellStyle name="Izcēlums (5. veids)" xfId="93"/>
    <cellStyle name="Izcēlums (6. veids)" xfId="94"/>
    <cellStyle name="Followed Hyperlink" xfId="95"/>
    <cellStyle name="Izvade" xfId="96"/>
    <cellStyle name="Comma" xfId="97"/>
    <cellStyle name="Comma [0]" xfId="98"/>
    <cellStyle name="Kopsumma" xfId="99"/>
    <cellStyle name="Labs" xfId="100"/>
    <cellStyle name="Linked Cell 2" xfId="101"/>
    <cellStyle name="Neitrāls" xfId="102"/>
    <cellStyle name="Neutral 2" xfId="103"/>
    <cellStyle name="Normaali_light-98_gun" xfId="104"/>
    <cellStyle name="Normal 2" xfId="105"/>
    <cellStyle name="Normal 3" xfId="106"/>
    <cellStyle name="Normal 4" xfId="107"/>
    <cellStyle name="Normal 5" xfId="108"/>
    <cellStyle name="Normal 7" xfId="109"/>
    <cellStyle name="Normal 9" xfId="110"/>
    <cellStyle name="Normal_9908m" xfId="111"/>
    <cellStyle name="Nosaukums" xfId="112"/>
    <cellStyle name="Note 2" xfId="113"/>
    <cellStyle name="Output 2" xfId="114"/>
    <cellStyle name="Parastais 2" xfId="115"/>
    <cellStyle name="Paskaidrojošs teksts" xfId="116"/>
    <cellStyle name="Pārbaudes šūna" xfId="117"/>
    <cellStyle name="Piezīme" xfId="118"/>
    <cellStyle name="Percent" xfId="119"/>
    <cellStyle name="Saistīta šūna" xfId="120"/>
    <cellStyle name="Slikts" xfId="121"/>
    <cellStyle name="Style 1" xfId="122"/>
    <cellStyle name="Title 2" xfId="123"/>
    <cellStyle name="Total 2" xfId="124"/>
    <cellStyle name="Currency" xfId="125"/>
    <cellStyle name="Currency [0]" xfId="126"/>
    <cellStyle name="Virsraksts 1" xfId="127"/>
    <cellStyle name="Virsraksts 2" xfId="128"/>
    <cellStyle name="Virsraksts 3" xfId="129"/>
    <cellStyle name="Virsraksts 4" xfId="130"/>
    <cellStyle name="Warning Text 2" xfId="131"/>
    <cellStyle name="Акцент1" xfId="132"/>
    <cellStyle name="Акцент2" xfId="133"/>
    <cellStyle name="Акцент3" xfId="134"/>
    <cellStyle name="Акцент4" xfId="135"/>
    <cellStyle name="Акцент5" xfId="136"/>
    <cellStyle name="Акцент6" xfId="137"/>
    <cellStyle name="Ввод " xfId="138"/>
    <cellStyle name="Вывод" xfId="139"/>
    <cellStyle name="Вычисление" xfId="140"/>
    <cellStyle name="Заголовок 1" xfId="141"/>
    <cellStyle name="Заголовок 2" xfId="142"/>
    <cellStyle name="Заголовок 3" xfId="143"/>
    <cellStyle name="Заголовок 4" xfId="144"/>
    <cellStyle name="Итог" xfId="145"/>
    <cellStyle name="Контрольная ячейка" xfId="146"/>
    <cellStyle name="Название" xfId="147"/>
    <cellStyle name="Нейтральный" xfId="148"/>
    <cellStyle name="Плохой" xfId="149"/>
    <cellStyle name="Пояснение" xfId="150"/>
    <cellStyle name="Примечание" xfId="151"/>
    <cellStyle name="Связанная ячейка" xfId="152"/>
    <cellStyle name="Текст предупреждения" xfId="153"/>
    <cellStyle name="Хороший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tabSelected="1" zoomScale="85" zoomScaleNormal="85" zoomScaleSheetLayoutView="100" zoomScalePageLayoutView="0" workbookViewId="0" topLeftCell="A1">
      <selection activeCell="W40" sqref="W40"/>
    </sheetView>
  </sheetViews>
  <sheetFormatPr defaultColWidth="11.421875" defaultRowHeight="15"/>
  <cols>
    <col min="1" max="1" width="5.421875" style="5" customWidth="1"/>
    <col min="2" max="2" width="44.57421875" style="5" customWidth="1"/>
    <col min="3" max="3" width="10.8515625" style="5" customWidth="1"/>
    <col min="4" max="4" width="10.421875" style="5" customWidth="1"/>
    <col min="5" max="6" width="6.421875" style="5" customWidth="1"/>
    <col min="7" max="7" width="7.421875" style="5" customWidth="1"/>
    <col min="8" max="8" width="8.57421875" style="5" customWidth="1"/>
    <col min="9" max="9" width="7.421875" style="5" bestFit="1" customWidth="1"/>
    <col min="10" max="10" width="9.57421875" style="5" customWidth="1"/>
    <col min="11" max="11" width="8.421875" style="5" customWidth="1"/>
    <col min="12" max="12" width="9.140625" style="5" customWidth="1"/>
    <col min="13" max="13" width="9.421875" style="5" customWidth="1"/>
    <col min="14" max="14" width="7.8515625" style="5" customWidth="1"/>
    <col min="15" max="15" width="10.421875" style="5" customWidth="1"/>
    <col min="16" max="243" width="8.57421875" style="5" customWidth="1"/>
    <col min="244" max="16384" width="11.421875" style="6" customWidth="1"/>
  </cols>
  <sheetData>
    <row r="1" spans="1:11" s="1" customFormat="1" ht="15.75">
      <c r="A1" s="76" t="s">
        <v>97</v>
      </c>
      <c r="B1" s="76"/>
      <c r="C1" s="76"/>
      <c r="D1" s="76"/>
      <c r="E1" s="76"/>
      <c r="F1" s="76"/>
      <c r="G1" s="10"/>
      <c r="H1" s="10"/>
      <c r="I1" s="10"/>
      <c r="K1" s="11"/>
    </row>
    <row r="2" spans="1:11" s="1" customFormat="1" ht="15">
      <c r="A2" s="76" t="s">
        <v>35</v>
      </c>
      <c r="B2" s="76"/>
      <c r="C2" s="76"/>
      <c r="D2" s="76"/>
      <c r="E2" s="16"/>
      <c r="F2" s="16"/>
      <c r="G2" s="13"/>
      <c r="H2" s="13"/>
      <c r="I2" s="13"/>
      <c r="K2" s="14"/>
    </row>
    <row r="3" spans="1:11" s="1" customFormat="1" ht="15">
      <c r="A3" s="77" t="s">
        <v>93</v>
      </c>
      <c r="B3" s="77"/>
      <c r="C3" s="77"/>
      <c r="D3" s="77"/>
      <c r="E3" s="16"/>
      <c r="F3" s="16"/>
      <c r="G3" s="13"/>
      <c r="H3" s="13"/>
      <c r="I3" s="13"/>
      <c r="K3" s="14"/>
    </row>
    <row r="4" spans="1:11" s="1" customFormat="1" ht="15">
      <c r="A4" s="77" t="s">
        <v>92</v>
      </c>
      <c r="B4" s="77"/>
      <c r="C4" s="77"/>
      <c r="D4" s="77"/>
      <c r="E4" s="16"/>
      <c r="F4" s="16"/>
      <c r="G4" s="15"/>
      <c r="H4" s="15"/>
      <c r="I4" s="15"/>
      <c r="K4" s="14"/>
    </row>
    <row r="5" spans="1:11" s="1" customFormat="1" ht="15">
      <c r="A5" s="16"/>
      <c r="B5" s="16"/>
      <c r="C5" s="16"/>
      <c r="D5" s="16"/>
      <c r="E5" s="20"/>
      <c r="F5" s="20"/>
      <c r="G5" s="13"/>
      <c r="H5" s="13"/>
      <c r="I5" s="13"/>
      <c r="K5" s="14"/>
    </row>
    <row r="6" spans="1:15" s="2" customFormat="1" ht="15.75">
      <c r="A6" s="85" t="s">
        <v>100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1:15" s="2" customFormat="1" ht="15" customHeight="1">
      <c r="A7" s="78" t="s">
        <v>36</v>
      </c>
      <c r="B7" s="78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26"/>
      <c r="O7" s="26" t="s">
        <v>101</v>
      </c>
    </row>
    <row r="8" spans="1:15" s="2" customFormat="1" ht="15">
      <c r="A8" s="83" t="s">
        <v>0</v>
      </c>
      <c r="B8" s="79" t="s">
        <v>2</v>
      </c>
      <c r="C8" s="84" t="s">
        <v>3</v>
      </c>
      <c r="D8" s="84" t="s">
        <v>4</v>
      </c>
      <c r="E8" s="79" t="s">
        <v>5</v>
      </c>
      <c r="F8" s="79"/>
      <c r="G8" s="79"/>
      <c r="H8" s="79"/>
      <c r="I8" s="79"/>
      <c r="J8" s="79"/>
      <c r="K8" s="79" t="s">
        <v>6</v>
      </c>
      <c r="L8" s="79"/>
      <c r="M8" s="79"/>
      <c r="N8" s="79"/>
      <c r="O8" s="79"/>
    </row>
    <row r="9" spans="1:15" s="2" customFormat="1" ht="107.25" customHeight="1">
      <c r="A9" s="83"/>
      <c r="B9" s="79"/>
      <c r="C9" s="84"/>
      <c r="D9" s="84"/>
      <c r="E9" s="45" t="s">
        <v>7</v>
      </c>
      <c r="F9" s="45" t="s">
        <v>12</v>
      </c>
      <c r="G9" s="45" t="s">
        <v>1</v>
      </c>
      <c r="H9" s="45" t="s">
        <v>13</v>
      </c>
      <c r="I9" s="45" t="s">
        <v>14</v>
      </c>
      <c r="J9" s="45" t="s">
        <v>15</v>
      </c>
      <c r="K9" s="45" t="s">
        <v>8</v>
      </c>
      <c r="L9" s="45" t="s">
        <v>1</v>
      </c>
      <c r="M9" s="45" t="s">
        <v>13</v>
      </c>
      <c r="N9" s="45" t="s">
        <v>14</v>
      </c>
      <c r="O9" s="45" t="s">
        <v>16</v>
      </c>
    </row>
    <row r="10" spans="1:15" s="2" customFormat="1" ht="15.75" thickBot="1">
      <c r="A10" s="46">
        <v>1</v>
      </c>
      <c r="B10" s="46" t="s">
        <v>17</v>
      </c>
      <c r="C10" s="46" t="s">
        <v>9</v>
      </c>
      <c r="D10" s="46" t="s">
        <v>10</v>
      </c>
      <c r="E10" s="46" t="s">
        <v>11</v>
      </c>
      <c r="F10" s="46" t="s">
        <v>18</v>
      </c>
      <c r="G10" s="46" t="s">
        <v>19</v>
      </c>
      <c r="H10" s="46" t="s">
        <v>20</v>
      </c>
      <c r="I10" s="46" t="s">
        <v>21</v>
      </c>
      <c r="J10" s="46" t="s">
        <v>22</v>
      </c>
      <c r="K10" s="46" t="s">
        <v>23</v>
      </c>
      <c r="L10" s="46" t="s">
        <v>24</v>
      </c>
      <c r="M10" s="46" t="s">
        <v>25</v>
      </c>
      <c r="N10" s="46" t="s">
        <v>26</v>
      </c>
      <c r="O10" s="46" t="s">
        <v>27</v>
      </c>
    </row>
    <row r="11" spans="1:243" s="4" customFormat="1" ht="15.75" thickTop="1">
      <c r="A11" s="32">
        <v>1</v>
      </c>
      <c r="B11" s="33" t="s">
        <v>37</v>
      </c>
      <c r="C11" s="34"/>
      <c r="D11" s="35"/>
      <c r="E11" s="36"/>
      <c r="F11" s="37"/>
      <c r="G11" s="25"/>
      <c r="H11" s="25"/>
      <c r="I11" s="25"/>
      <c r="J11" s="25"/>
      <c r="K11" s="25"/>
      <c r="L11" s="25"/>
      <c r="M11" s="25"/>
      <c r="N11" s="25"/>
      <c r="O11" s="25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</row>
    <row r="12" spans="1:243" s="4" customFormat="1" ht="30">
      <c r="A12" s="48" t="s">
        <v>32</v>
      </c>
      <c r="B12" s="39" t="s">
        <v>76</v>
      </c>
      <c r="C12" s="49" t="s">
        <v>43</v>
      </c>
      <c r="D12" s="50">
        <f>80-12</f>
        <v>68</v>
      </c>
      <c r="E12" s="51"/>
      <c r="F12" s="52"/>
      <c r="G12" s="51"/>
      <c r="H12" s="51"/>
      <c r="I12" s="51"/>
      <c r="J12" s="53"/>
      <c r="K12" s="54"/>
      <c r="L12" s="54"/>
      <c r="M12" s="54"/>
      <c r="N12" s="54"/>
      <c r="O12" s="54"/>
      <c r="P12" s="38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</row>
    <row r="13" spans="1:243" s="4" customFormat="1" ht="15">
      <c r="A13" s="48" t="s">
        <v>33</v>
      </c>
      <c r="B13" s="55" t="s">
        <v>44</v>
      </c>
      <c r="C13" s="56" t="s">
        <v>45</v>
      </c>
      <c r="D13" s="57">
        <f>D12*0.15*1.1</f>
        <v>11.22</v>
      </c>
      <c r="E13" s="51"/>
      <c r="F13" s="52"/>
      <c r="G13" s="51"/>
      <c r="H13" s="51"/>
      <c r="I13" s="51"/>
      <c r="J13" s="53"/>
      <c r="K13" s="58"/>
      <c r="L13" s="58"/>
      <c r="M13" s="58"/>
      <c r="N13" s="58"/>
      <c r="O13" s="58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</row>
    <row r="14" spans="1:243" s="4" customFormat="1" ht="45">
      <c r="A14" s="48" t="s">
        <v>46</v>
      </c>
      <c r="B14" s="55" t="s">
        <v>47</v>
      </c>
      <c r="C14" s="56" t="s">
        <v>43</v>
      </c>
      <c r="D14" s="57">
        <f>D12</f>
        <v>68</v>
      </c>
      <c r="E14" s="51"/>
      <c r="F14" s="52"/>
      <c r="G14" s="51"/>
      <c r="H14" s="51"/>
      <c r="I14" s="51"/>
      <c r="J14" s="53"/>
      <c r="K14" s="58"/>
      <c r="L14" s="58"/>
      <c r="M14" s="58"/>
      <c r="N14" s="58"/>
      <c r="O14" s="58"/>
      <c r="P14" s="38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</row>
    <row r="15" spans="1:243" s="4" customFormat="1" ht="15">
      <c r="A15" s="59" t="s">
        <v>17</v>
      </c>
      <c r="B15" s="60" t="s">
        <v>56</v>
      </c>
      <c r="C15" s="61"/>
      <c r="D15" s="61"/>
      <c r="E15" s="61"/>
      <c r="F15" s="62"/>
      <c r="G15" s="63"/>
      <c r="H15" s="63"/>
      <c r="I15" s="63"/>
      <c r="J15" s="63"/>
      <c r="K15" s="63"/>
      <c r="L15" s="63"/>
      <c r="M15" s="63"/>
      <c r="N15" s="63"/>
      <c r="O15" s="6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</row>
    <row r="16" spans="1:243" s="4" customFormat="1" ht="15">
      <c r="A16" s="64" t="s">
        <v>34</v>
      </c>
      <c r="B16" s="39" t="s">
        <v>48</v>
      </c>
      <c r="C16" s="49" t="s">
        <v>43</v>
      </c>
      <c r="D16" s="50">
        <f>D12</f>
        <v>68</v>
      </c>
      <c r="E16" s="65"/>
      <c r="F16" s="52"/>
      <c r="G16" s="65"/>
      <c r="H16" s="65"/>
      <c r="I16" s="65"/>
      <c r="J16" s="66"/>
      <c r="K16" s="54"/>
      <c r="L16" s="54"/>
      <c r="M16" s="54"/>
      <c r="N16" s="54"/>
      <c r="O16" s="54"/>
      <c r="P16" s="3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</row>
    <row r="17" spans="1:243" s="4" customFormat="1" ht="15">
      <c r="A17" s="64" t="s">
        <v>50</v>
      </c>
      <c r="B17" s="39" t="s">
        <v>49</v>
      </c>
      <c r="C17" s="49" t="s">
        <v>43</v>
      </c>
      <c r="D17" s="50">
        <f>D16</f>
        <v>68</v>
      </c>
      <c r="E17" s="65"/>
      <c r="F17" s="52"/>
      <c r="G17" s="65"/>
      <c r="H17" s="65"/>
      <c r="I17" s="65"/>
      <c r="J17" s="66"/>
      <c r="K17" s="54"/>
      <c r="L17" s="54"/>
      <c r="M17" s="54"/>
      <c r="N17" s="54"/>
      <c r="O17" s="54"/>
      <c r="P17" s="38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</row>
    <row r="18" spans="1:243" s="4" customFormat="1" ht="15">
      <c r="A18" s="64" t="s">
        <v>51</v>
      </c>
      <c r="B18" s="39" t="s">
        <v>78</v>
      </c>
      <c r="C18" s="49" t="s">
        <v>43</v>
      </c>
      <c r="D18" s="50">
        <f>D17</f>
        <v>68</v>
      </c>
      <c r="E18" s="65"/>
      <c r="F18" s="52"/>
      <c r="G18" s="65"/>
      <c r="H18" s="65"/>
      <c r="I18" s="65"/>
      <c r="J18" s="66"/>
      <c r="K18" s="54"/>
      <c r="L18" s="54"/>
      <c r="M18" s="54"/>
      <c r="N18" s="54"/>
      <c r="O18" s="54"/>
      <c r="P18" s="38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</row>
    <row r="19" spans="1:243" s="4" customFormat="1" ht="30">
      <c r="A19" s="64" t="s">
        <v>52</v>
      </c>
      <c r="B19" s="39" t="s">
        <v>79</v>
      </c>
      <c r="C19" s="49" t="s">
        <v>43</v>
      </c>
      <c r="D19" s="50">
        <f>D18</f>
        <v>68</v>
      </c>
      <c r="E19" s="65"/>
      <c r="F19" s="52"/>
      <c r="G19" s="65"/>
      <c r="H19" s="65"/>
      <c r="I19" s="65"/>
      <c r="J19" s="66"/>
      <c r="K19" s="54"/>
      <c r="L19" s="54"/>
      <c r="M19" s="54"/>
      <c r="N19" s="54"/>
      <c r="O19" s="54"/>
      <c r="P19" s="38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</row>
    <row r="20" spans="1:243" s="4" customFormat="1" ht="30">
      <c r="A20" s="64" t="s">
        <v>54</v>
      </c>
      <c r="B20" s="67" t="s">
        <v>80</v>
      </c>
      <c r="C20" s="49" t="s">
        <v>81</v>
      </c>
      <c r="D20" s="50">
        <f>ROUND(D19/7.22*1.12,0)</f>
        <v>11</v>
      </c>
      <c r="E20" s="65"/>
      <c r="F20" s="52"/>
      <c r="G20" s="65"/>
      <c r="H20" s="65"/>
      <c r="I20" s="65"/>
      <c r="J20" s="66"/>
      <c r="K20" s="54"/>
      <c r="L20" s="54"/>
      <c r="M20" s="54"/>
      <c r="N20" s="54"/>
      <c r="O20" s="54"/>
      <c r="P20" s="38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</row>
    <row r="21" spans="1:243" s="4" customFormat="1" ht="15">
      <c r="A21" s="64" t="s">
        <v>59</v>
      </c>
      <c r="B21" s="39" t="s">
        <v>53</v>
      </c>
      <c r="C21" s="49" t="s">
        <v>55</v>
      </c>
      <c r="D21" s="50">
        <v>1</v>
      </c>
      <c r="E21" s="65"/>
      <c r="F21" s="52"/>
      <c r="G21" s="65"/>
      <c r="H21" s="65"/>
      <c r="I21" s="65"/>
      <c r="J21" s="66"/>
      <c r="K21" s="54"/>
      <c r="L21" s="54"/>
      <c r="M21" s="54"/>
      <c r="N21" s="54"/>
      <c r="O21" s="5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</row>
    <row r="22" spans="1:243" s="4" customFormat="1" ht="15">
      <c r="A22" s="64" t="s">
        <v>60</v>
      </c>
      <c r="B22" s="39" t="s">
        <v>57</v>
      </c>
      <c r="C22" s="49" t="s">
        <v>58</v>
      </c>
      <c r="D22" s="50">
        <v>60</v>
      </c>
      <c r="E22" s="65"/>
      <c r="F22" s="52"/>
      <c r="G22" s="65"/>
      <c r="H22" s="65"/>
      <c r="I22" s="65"/>
      <c r="J22" s="66"/>
      <c r="K22" s="54"/>
      <c r="L22" s="54"/>
      <c r="M22" s="54"/>
      <c r="N22" s="54"/>
      <c r="O22" s="5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</row>
    <row r="23" spans="1:243" s="4" customFormat="1" ht="30">
      <c r="A23" s="64" t="s">
        <v>63</v>
      </c>
      <c r="B23" s="39" t="s">
        <v>88</v>
      </c>
      <c r="C23" s="49" t="s">
        <v>43</v>
      </c>
      <c r="D23" s="50">
        <f>D19</f>
        <v>68</v>
      </c>
      <c r="E23" s="65"/>
      <c r="F23" s="52"/>
      <c r="G23" s="65"/>
      <c r="H23" s="65"/>
      <c r="I23" s="65"/>
      <c r="J23" s="66"/>
      <c r="K23" s="54"/>
      <c r="L23" s="54"/>
      <c r="M23" s="54"/>
      <c r="N23" s="54"/>
      <c r="O23" s="5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</row>
    <row r="24" spans="1:243" s="4" customFormat="1" ht="15">
      <c r="A24" s="64" t="s">
        <v>64</v>
      </c>
      <c r="B24" s="67" t="s">
        <v>89</v>
      </c>
      <c r="C24" s="49" t="s">
        <v>87</v>
      </c>
      <c r="D24" s="50">
        <f>30*0.95*12/1000</f>
        <v>0.342</v>
      </c>
      <c r="E24" s="65"/>
      <c r="F24" s="52"/>
      <c r="G24" s="65"/>
      <c r="H24" s="65"/>
      <c r="I24" s="65"/>
      <c r="J24" s="66"/>
      <c r="K24" s="54"/>
      <c r="L24" s="54"/>
      <c r="M24" s="54"/>
      <c r="N24" s="54"/>
      <c r="O24" s="5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</row>
    <row r="25" spans="1:243" s="4" customFormat="1" ht="30">
      <c r="A25" s="64" t="s">
        <v>65</v>
      </c>
      <c r="B25" s="67" t="s">
        <v>90</v>
      </c>
      <c r="C25" s="49" t="s">
        <v>43</v>
      </c>
      <c r="D25" s="50">
        <f>D23*1.1</f>
        <v>74.80000000000001</v>
      </c>
      <c r="E25" s="65"/>
      <c r="F25" s="52"/>
      <c r="G25" s="65"/>
      <c r="H25" s="65"/>
      <c r="I25" s="65"/>
      <c r="J25" s="66"/>
      <c r="K25" s="54"/>
      <c r="L25" s="54"/>
      <c r="M25" s="54"/>
      <c r="N25" s="54"/>
      <c r="O25" s="5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</row>
    <row r="26" spans="1:243" s="4" customFormat="1" ht="15">
      <c r="A26" s="64" t="s">
        <v>66</v>
      </c>
      <c r="B26" s="67" t="s">
        <v>61</v>
      </c>
      <c r="C26" s="49" t="s">
        <v>62</v>
      </c>
      <c r="D26" s="50">
        <v>1</v>
      </c>
      <c r="E26" s="65"/>
      <c r="F26" s="52"/>
      <c r="G26" s="65"/>
      <c r="H26" s="65"/>
      <c r="I26" s="65"/>
      <c r="J26" s="66"/>
      <c r="K26" s="54"/>
      <c r="L26" s="54"/>
      <c r="M26" s="54"/>
      <c r="N26" s="54"/>
      <c r="O26" s="5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</row>
    <row r="27" spans="1:243" s="4" customFormat="1" ht="15">
      <c r="A27" s="64" t="s">
        <v>67</v>
      </c>
      <c r="B27" s="39" t="s">
        <v>91</v>
      </c>
      <c r="C27" s="49" t="s">
        <v>55</v>
      </c>
      <c r="D27" s="50">
        <v>1</v>
      </c>
      <c r="E27" s="65"/>
      <c r="F27" s="52"/>
      <c r="G27" s="65"/>
      <c r="H27" s="65"/>
      <c r="I27" s="65"/>
      <c r="J27" s="66"/>
      <c r="K27" s="54"/>
      <c r="L27" s="54"/>
      <c r="M27" s="54"/>
      <c r="N27" s="54"/>
      <c r="O27" s="5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</row>
    <row r="28" spans="1:243" s="4" customFormat="1" ht="15">
      <c r="A28" s="64" t="s">
        <v>73</v>
      </c>
      <c r="B28" s="39" t="s">
        <v>68</v>
      </c>
      <c r="C28" s="49" t="s">
        <v>43</v>
      </c>
      <c r="D28" s="50">
        <f>D19</f>
        <v>68</v>
      </c>
      <c r="E28" s="65"/>
      <c r="F28" s="52"/>
      <c r="G28" s="65"/>
      <c r="H28" s="65"/>
      <c r="I28" s="65"/>
      <c r="J28" s="66"/>
      <c r="K28" s="54"/>
      <c r="L28" s="54"/>
      <c r="M28" s="54"/>
      <c r="N28" s="54"/>
      <c r="O28" s="54"/>
      <c r="P28" s="38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</row>
    <row r="29" spans="1:243" s="4" customFormat="1" ht="15">
      <c r="A29" s="64" t="s">
        <v>75</v>
      </c>
      <c r="B29" s="67" t="s">
        <v>86</v>
      </c>
      <c r="C29" s="49" t="s">
        <v>45</v>
      </c>
      <c r="D29" s="50">
        <f>D28*0.15*1.05</f>
        <v>10.709999999999999</v>
      </c>
      <c r="E29" s="65"/>
      <c r="F29" s="52"/>
      <c r="G29" s="65"/>
      <c r="H29" s="65"/>
      <c r="I29" s="65"/>
      <c r="J29" s="66"/>
      <c r="K29" s="54"/>
      <c r="L29" s="54"/>
      <c r="M29" s="54"/>
      <c r="N29" s="54"/>
      <c r="O29" s="5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</row>
    <row r="30" spans="1:243" s="4" customFormat="1" ht="15">
      <c r="A30" s="64" t="s">
        <v>77</v>
      </c>
      <c r="B30" s="67" t="s">
        <v>69</v>
      </c>
      <c r="C30" s="49" t="s">
        <v>70</v>
      </c>
      <c r="D30" s="50">
        <v>2</v>
      </c>
      <c r="E30" s="65"/>
      <c r="F30" s="52"/>
      <c r="G30" s="65"/>
      <c r="H30" s="65"/>
      <c r="I30" s="65"/>
      <c r="J30" s="66"/>
      <c r="K30" s="54"/>
      <c r="L30" s="54"/>
      <c r="M30" s="54"/>
      <c r="N30" s="54"/>
      <c r="O30" s="5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</row>
    <row r="31" spans="1:243" s="4" customFormat="1" ht="15">
      <c r="A31" s="64" t="s">
        <v>82</v>
      </c>
      <c r="B31" s="67" t="s">
        <v>71</v>
      </c>
      <c r="C31" s="49" t="s">
        <v>72</v>
      </c>
      <c r="D31" s="50">
        <v>3</v>
      </c>
      <c r="E31" s="65"/>
      <c r="F31" s="52"/>
      <c r="G31" s="65"/>
      <c r="H31" s="65"/>
      <c r="I31" s="65"/>
      <c r="J31" s="66"/>
      <c r="K31" s="54"/>
      <c r="L31" s="54"/>
      <c r="M31" s="54"/>
      <c r="N31" s="54"/>
      <c r="O31" s="5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</row>
    <row r="32" spans="1:243" s="4" customFormat="1" ht="15">
      <c r="A32" s="64" t="s">
        <v>83</v>
      </c>
      <c r="B32" s="39" t="s">
        <v>85</v>
      </c>
      <c r="C32" s="49" t="s">
        <v>43</v>
      </c>
      <c r="D32" s="50">
        <f>D28</f>
        <v>68</v>
      </c>
      <c r="E32" s="65"/>
      <c r="F32" s="52"/>
      <c r="G32" s="65"/>
      <c r="H32" s="65"/>
      <c r="I32" s="65"/>
      <c r="J32" s="66"/>
      <c r="K32" s="54"/>
      <c r="L32" s="54"/>
      <c r="M32" s="54"/>
      <c r="N32" s="54"/>
      <c r="O32" s="54"/>
      <c r="P32" s="3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</row>
    <row r="33" spans="1:243" s="4" customFormat="1" ht="15">
      <c r="A33" s="64" t="s">
        <v>84</v>
      </c>
      <c r="B33" s="39" t="s">
        <v>74</v>
      </c>
      <c r="C33" s="49" t="s">
        <v>58</v>
      </c>
      <c r="D33" s="50">
        <v>17.5</v>
      </c>
      <c r="E33" s="65"/>
      <c r="F33" s="52"/>
      <c r="G33" s="65"/>
      <c r="H33" s="65"/>
      <c r="I33" s="65"/>
      <c r="J33" s="66"/>
      <c r="K33" s="54"/>
      <c r="L33" s="54"/>
      <c r="M33" s="54"/>
      <c r="N33" s="54"/>
      <c r="O33" s="5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</row>
    <row r="34" spans="1:15" s="2" customFormat="1" ht="15" collapsed="1">
      <c r="A34" s="80" t="s">
        <v>38</v>
      </c>
      <c r="B34" s="81"/>
      <c r="C34" s="81"/>
      <c r="D34" s="81"/>
      <c r="E34" s="81"/>
      <c r="F34" s="81"/>
      <c r="G34" s="81"/>
      <c r="H34" s="81"/>
      <c r="I34" s="82"/>
      <c r="J34" s="68"/>
      <c r="K34" s="69">
        <f>SUM(K12:K33)</f>
        <v>0</v>
      </c>
      <c r="L34" s="69">
        <f>SUM(L12:L33)</f>
        <v>0</v>
      </c>
      <c r="M34" s="69">
        <f>SUM(M12:M33)</f>
        <v>0</v>
      </c>
      <c r="N34" s="69">
        <f>SUM(N12:N33)</f>
        <v>0</v>
      </c>
      <c r="O34" s="69">
        <f>SUM(O12:O33)</f>
        <v>0</v>
      </c>
    </row>
    <row r="35" spans="1:243" s="8" customFormat="1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86" t="s">
        <v>105</v>
      </c>
      <c r="M35" s="87"/>
      <c r="N35" s="88"/>
      <c r="O35" s="18">
        <f>ROUND(O34*3%,2)</f>
        <v>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</row>
    <row r="36" spans="1:15" ht="15">
      <c r="A36" s="9"/>
      <c r="B36" s="24" t="s">
        <v>28</v>
      </c>
      <c r="C36" s="27"/>
      <c r="D36" s="27"/>
      <c r="E36" s="27"/>
      <c r="F36" s="27"/>
      <c r="G36" s="27"/>
      <c r="H36" s="27"/>
      <c r="I36" s="27"/>
      <c r="J36" s="7"/>
      <c r="K36" s="7"/>
      <c r="L36" s="86" t="s">
        <v>104</v>
      </c>
      <c r="M36" s="87"/>
      <c r="N36" s="88"/>
      <c r="O36" s="18">
        <f>ROUND(O34*7%,2)</f>
        <v>0</v>
      </c>
    </row>
    <row r="37" spans="1:15" ht="15">
      <c r="A37" s="21" t="s">
        <v>29</v>
      </c>
      <c r="B37" s="71" t="s">
        <v>31</v>
      </c>
      <c r="C37" s="71"/>
      <c r="D37" s="71"/>
      <c r="E37" s="71"/>
      <c r="F37" s="71"/>
      <c r="G37" s="71"/>
      <c r="H37" s="71"/>
      <c r="I37" s="71"/>
      <c r="J37" s="7"/>
      <c r="K37" s="7"/>
      <c r="L37" s="89" t="s">
        <v>103</v>
      </c>
      <c r="M37" s="90"/>
      <c r="N37" s="91"/>
      <c r="O37" s="18">
        <f>ROUND(O36*10%,2)</f>
        <v>0</v>
      </c>
    </row>
    <row r="38" spans="1:16" ht="15">
      <c r="A38" s="21" t="s">
        <v>39</v>
      </c>
      <c r="B38" s="23" t="s">
        <v>94</v>
      </c>
      <c r="C38" s="27"/>
      <c r="D38" s="27"/>
      <c r="E38" s="27"/>
      <c r="F38" s="27"/>
      <c r="G38" s="27"/>
      <c r="H38" s="27"/>
      <c r="I38" s="27"/>
      <c r="J38" s="7"/>
      <c r="K38" s="7"/>
      <c r="L38" s="86" t="s">
        <v>102</v>
      </c>
      <c r="M38" s="87"/>
      <c r="N38" s="88"/>
      <c r="O38" s="18">
        <f>ROUND(O34*6%,2)</f>
        <v>0</v>
      </c>
      <c r="P38" s="41"/>
    </row>
    <row r="39" spans="1:16" ht="15">
      <c r="A39" s="21" t="s">
        <v>40</v>
      </c>
      <c r="B39" s="23" t="s">
        <v>98</v>
      </c>
      <c r="C39" s="27"/>
      <c r="D39" s="27"/>
      <c r="E39" s="27"/>
      <c r="F39" s="27"/>
      <c r="G39" s="27"/>
      <c r="H39" s="27"/>
      <c r="I39" s="27"/>
      <c r="J39" s="7"/>
      <c r="K39" s="7"/>
      <c r="L39" s="42"/>
      <c r="M39" s="43"/>
      <c r="N39" s="44"/>
      <c r="O39" s="18"/>
      <c r="P39" s="41"/>
    </row>
    <row r="40" spans="1:16" ht="15">
      <c r="A40" s="21" t="s">
        <v>41</v>
      </c>
      <c r="B40" s="71" t="s">
        <v>95</v>
      </c>
      <c r="C40" s="71"/>
      <c r="D40" s="71"/>
      <c r="E40" s="71"/>
      <c r="F40" s="71"/>
      <c r="G40" s="71"/>
      <c r="H40" s="71"/>
      <c r="I40" s="71"/>
      <c r="J40" s="7"/>
      <c r="K40" s="7"/>
      <c r="L40" s="73" t="s">
        <v>30</v>
      </c>
      <c r="M40" s="74"/>
      <c r="N40" s="75"/>
      <c r="O40" s="19">
        <f>SUM(O34,O35,O36,O38,)</f>
        <v>0</v>
      </c>
      <c r="P40" s="40"/>
    </row>
    <row r="41" spans="1:15" ht="15">
      <c r="A41" s="21" t="s">
        <v>99</v>
      </c>
      <c r="B41" s="28" t="s">
        <v>42</v>
      </c>
      <c r="C41" s="28"/>
      <c r="D41" s="28"/>
      <c r="E41" s="28"/>
      <c r="F41" s="28"/>
      <c r="G41" s="28"/>
      <c r="H41" s="28"/>
      <c r="I41" s="28"/>
      <c r="J41" s="7"/>
      <c r="K41" s="7"/>
      <c r="L41" s="30"/>
      <c r="M41" s="30"/>
      <c r="N41" s="30"/>
      <c r="O41" s="31"/>
    </row>
    <row r="42" spans="1:15" ht="15">
      <c r="A42" s="21"/>
      <c r="B42" s="28"/>
      <c r="C42" s="28"/>
      <c r="D42" s="28"/>
      <c r="E42" s="28"/>
      <c r="F42" s="28"/>
      <c r="G42" s="28"/>
      <c r="H42" s="28"/>
      <c r="I42" s="28"/>
      <c r="J42" s="7"/>
      <c r="K42" s="7"/>
      <c r="L42" s="30"/>
      <c r="M42" s="30"/>
      <c r="N42" s="30"/>
      <c r="O42" s="31"/>
    </row>
    <row r="43" spans="1:15" ht="15">
      <c r="A43" s="21"/>
      <c r="B43" s="71" t="s">
        <v>96</v>
      </c>
      <c r="C43" s="71"/>
      <c r="D43" s="71"/>
      <c r="E43" s="71"/>
      <c r="F43" s="71"/>
      <c r="G43" s="71"/>
      <c r="H43" s="71"/>
      <c r="I43" s="71"/>
      <c r="J43" s="7"/>
      <c r="K43" s="7"/>
      <c r="L43" s="72"/>
      <c r="M43" s="72"/>
      <c r="N43" s="72"/>
      <c r="O43" s="22"/>
    </row>
    <row r="44" ht="15">
      <c r="B44" s="70"/>
    </row>
    <row r="45" ht="15">
      <c r="B45" s="47"/>
    </row>
    <row r="46" ht="15">
      <c r="B46" s="12"/>
    </row>
    <row r="47" ht="15">
      <c r="B47" s="29"/>
    </row>
  </sheetData>
  <sheetProtection/>
  <mergeCells count="22">
    <mergeCell ref="K8:O8"/>
    <mergeCell ref="A34:I34"/>
    <mergeCell ref="A8:A9"/>
    <mergeCell ref="B8:B9"/>
    <mergeCell ref="C8:C9"/>
    <mergeCell ref="D8:D9"/>
    <mergeCell ref="E8:J8"/>
    <mergeCell ref="A1:F1"/>
    <mergeCell ref="A2:D2"/>
    <mergeCell ref="A3:D3"/>
    <mergeCell ref="A4:D4"/>
    <mergeCell ref="A7:B7"/>
    <mergeCell ref="A6:O6"/>
    <mergeCell ref="B37:I37"/>
    <mergeCell ref="B40:I40"/>
    <mergeCell ref="B43:I43"/>
    <mergeCell ref="L43:N43"/>
    <mergeCell ref="L35:N35"/>
    <mergeCell ref="L36:N36"/>
    <mergeCell ref="L37:N37"/>
    <mergeCell ref="L38:N38"/>
    <mergeCell ref="L40:N40"/>
  </mergeCells>
  <printOptions horizontalCentered="1"/>
  <pageMargins left="0.5118110236220472" right="0.5118110236220472" top="0.09" bottom="0.16" header="0.31496062992125984" footer="0.31496062992125984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Oskars Sics</dc:creator>
  <cp:keywords/>
  <dc:description/>
  <cp:lastModifiedBy>Ieva Luksa</cp:lastModifiedBy>
  <cp:lastPrinted>2021-01-08T19:40:06Z</cp:lastPrinted>
  <dcterms:created xsi:type="dcterms:W3CDTF">2014-01-17T09:12:27Z</dcterms:created>
  <dcterms:modified xsi:type="dcterms:W3CDTF">2022-02-01T09:53:24Z</dcterms:modified>
  <cp:category/>
  <cp:version/>
  <cp:contentType/>
  <cp:contentStatus/>
</cp:coreProperties>
</file>